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ivergrovepl-my.sharepoint.com/personal/ksantucci_rivergrovelibrary_org/Documents/Documents/Financial/Treasurer's Reports 2023-2024/"/>
    </mc:Choice>
  </mc:AlternateContent>
  <xr:revisionPtr revIDLastSave="0" documentId="8_{AA410E3B-91A8-41F0-80EC-C7C6E44D1AE1}" xr6:coauthVersionLast="36" xr6:coauthVersionMax="36" xr10:uidLastSave="{00000000-0000-0000-0000-000000000000}"/>
  <bookViews>
    <workbookView xWindow="0" yWindow="0" windowWidth="22440" windowHeight="999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F35" i="1"/>
  <c r="F44" i="1"/>
  <c r="F27" i="1"/>
  <c r="F47" i="1"/>
  <c r="F41" i="1"/>
  <c r="F9" i="1"/>
  <c r="F74" i="1"/>
  <c r="H88" i="1"/>
  <c r="H97" i="1"/>
  <c r="F134" i="1" s="1"/>
  <c r="F133" i="1"/>
  <c r="F132" i="1"/>
  <c r="F128" i="1" l="1"/>
  <c r="G129" i="1" s="1"/>
  <c r="G139" i="1" s="1"/>
  <c r="F52" i="1"/>
  <c r="G15" i="1"/>
  <c r="F21" i="1" s="1"/>
  <c r="H22" i="1" l="1"/>
  <c r="H54" i="1" s="1"/>
  <c r="D99" i="1"/>
  <c r="A61" i="1" l="1"/>
  <c r="A117" i="1" l="1"/>
  <c r="H78" i="1"/>
  <c r="F122" i="1" s="1"/>
  <c r="F100" i="1" l="1"/>
  <c r="G125" i="1" l="1"/>
  <c r="G138" i="1" s="1"/>
  <c r="F99" i="1"/>
  <c r="H102" i="1" l="1"/>
  <c r="F146" i="1"/>
  <c r="G136" i="1"/>
  <c r="G140" i="1" l="1"/>
  <c r="G142" i="1" s="1"/>
  <c r="F145" i="1" s="1"/>
  <c r="H149" i="1" s="1"/>
</calcChain>
</file>

<file path=xl/sharedStrings.xml><?xml version="1.0" encoding="utf-8"?>
<sst xmlns="http://schemas.openxmlformats.org/spreadsheetml/2006/main" count="96" uniqueCount="88">
  <si>
    <t>River Grove Public Library District</t>
  </si>
  <si>
    <t>pg. 1</t>
  </si>
  <si>
    <t xml:space="preserve">Treasurer's Report </t>
  </si>
  <si>
    <t>Checking Account 400533440 FIFTH THIRD Bank</t>
  </si>
  <si>
    <t>Grants</t>
  </si>
  <si>
    <t>Fines</t>
  </si>
  <si>
    <t>Donations</t>
  </si>
  <si>
    <t>Faxes</t>
  </si>
  <si>
    <t>Book Sales</t>
  </si>
  <si>
    <t>Computer / Copier Use</t>
  </si>
  <si>
    <t>Misc./Lib Dev. Fund</t>
  </si>
  <si>
    <t>Lost &amp; Damaged</t>
  </si>
  <si>
    <t>Interest</t>
  </si>
  <si>
    <t>Passport Fees</t>
  </si>
  <si>
    <t xml:space="preserve">Transferred from #0401051208 </t>
  </si>
  <si>
    <t>TOTAL DEPOSITS</t>
  </si>
  <si>
    <t>LINE ITEM</t>
  </si>
  <si>
    <t>DISBURSMENTS</t>
  </si>
  <si>
    <t>Salaries</t>
  </si>
  <si>
    <t>FICA</t>
  </si>
  <si>
    <t>Housekeeping</t>
  </si>
  <si>
    <t>Books</t>
  </si>
  <si>
    <t>Periodicals</t>
  </si>
  <si>
    <t>Audio Visual</t>
  </si>
  <si>
    <t>Maint. Of Land</t>
  </si>
  <si>
    <t>Maint. Of Building</t>
  </si>
  <si>
    <t>Furniture &amp; Equipment</t>
  </si>
  <si>
    <t>Refuse Removal</t>
  </si>
  <si>
    <t>Telephone</t>
  </si>
  <si>
    <t>Utilities</t>
  </si>
  <si>
    <t>Insurance</t>
  </si>
  <si>
    <t>Reciprocal Borrow</t>
  </si>
  <si>
    <t>Professional Fees</t>
  </si>
  <si>
    <t>Contingency</t>
  </si>
  <si>
    <t>Continuing Education</t>
  </si>
  <si>
    <t>Library Supplies</t>
  </si>
  <si>
    <t>Legal Notices</t>
  </si>
  <si>
    <t>Postage</t>
  </si>
  <si>
    <t>Programs</t>
  </si>
  <si>
    <t>Printing</t>
  </si>
  <si>
    <t>Shipping</t>
  </si>
  <si>
    <t>Automation</t>
  </si>
  <si>
    <t>IMRF</t>
  </si>
  <si>
    <t>Library Development</t>
  </si>
  <si>
    <t>Unemployment</t>
  </si>
  <si>
    <t>Transferred to #XXXXXX0738</t>
  </si>
  <si>
    <t>TOTAL DISBURSEMENTS</t>
  </si>
  <si>
    <t>BALANCE ON HAND</t>
  </si>
  <si>
    <t xml:space="preserve">TREASURER'S REPORT </t>
  </si>
  <si>
    <t>pg. 2</t>
  </si>
  <si>
    <t>BANK DISBURSEMENTS</t>
  </si>
  <si>
    <t xml:space="preserve">5/3 Bank# 0401051208 </t>
  </si>
  <si>
    <t>GENERAL FUND</t>
  </si>
  <si>
    <t>Transferred to XXXXXX3440</t>
  </si>
  <si>
    <t>Transferred to XXXXXX0738</t>
  </si>
  <si>
    <t>Transferred to 040533440</t>
  </si>
  <si>
    <t>Per Capita Grant</t>
  </si>
  <si>
    <t>Personal Property Replacement Tax</t>
  </si>
  <si>
    <t>Taxes Posted</t>
  </si>
  <si>
    <t>Interest Posted</t>
  </si>
  <si>
    <t>TOTAL GENERAL FUND</t>
  </si>
  <si>
    <t>5/3 Bank# 0401040184</t>
  </si>
  <si>
    <t>LIBRARY DEVELOPMENT FUND</t>
  </si>
  <si>
    <t>TOTAL LIBRARY DEVELOPMENT FUND</t>
  </si>
  <si>
    <t>BYLINE  #5801368</t>
  </si>
  <si>
    <t>TOTAL BYLINE BANK ACCOUNT</t>
  </si>
  <si>
    <t>TOTAL CASH ON HAND FOR:</t>
  </si>
  <si>
    <t>TOTAL</t>
  </si>
  <si>
    <t>ACCOUNT DISBURSEMENTS</t>
  </si>
  <si>
    <t>5/3 BANK (1208)</t>
  </si>
  <si>
    <t>HARRIS BANK</t>
  </si>
  <si>
    <t xml:space="preserve">TOTAL GENERAL FUND </t>
  </si>
  <si>
    <t>5/3 BANK</t>
  </si>
  <si>
    <t xml:space="preserve">TOTAL LIBRARY DEVELOPMENT FUND </t>
  </si>
  <si>
    <t>WORKING CASH FUND</t>
  </si>
  <si>
    <t>CHASE SAVINGS (IN 5/3 BANK 1208 ACCT)</t>
  </si>
  <si>
    <t>HUNTINGTON (IN 5/3 BANK 0184 ACCT)</t>
  </si>
  <si>
    <t>BYLINE</t>
  </si>
  <si>
    <t xml:space="preserve">TOTAL WORKING CASH FUND </t>
  </si>
  <si>
    <t>TOTAL OF FUNDS</t>
  </si>
  <si>
    <t>ALL ACCOUNTS</t>
  </si>
  <si>
    <t>FUNDS</t>
  </si>
  <si>
    <t>CHECKING</t>
  </si>
  <si>
    <t>TOTAL ALL ACCOUNTS</t>
  </si>
  <si>
    <t>Nanci Carvajal, Board Treasurer</t>
  </si>
  <si>
    <t>Replacement Tax</t>
  </si>
  <si>
    <t>pg. 3</t>
  </si>
  <si>
    <t>*****DECEMBER 2023*****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</si>
</sst>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16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0"/>
      <name val="Book Antiqua"/>
      <family val="1"/>
    </font>
    <font>
      <sz val="10"/>
      <color theme="0" tint="-0.249977111117893"/>
      <name val="Book Antiqua"/>
      <family val="1"/>
    </font>
    <font>
      <b/>
      <sz val="16"/>
      <name val="Book Antiqua"/>
      <family val="1"/>
    </font>
  </fonts>
  <fills count="6">
    <fill>
      <patternFill patternType="none"/>
    </fill>
    <fill>
      <patternFill patternType="gray125"/>
    </fill>
    <fill>
      <patternFill patternType="gray06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9">
    <xf numFmtId="0" fontId="0" fillId="0" borderId="0" xfId="0"/>
    <xf numFmtId="0" fontId="2" fillId="0" borderId="0" xfId="1" applyFont="1"/>
    <xf numFmtId="0" fontId="3" fillId="0" borderId="0" xfId="1" applyFont="1"/>
    <xf numFmtId="17" fontId="2" fillId="0" borderId="0" xfId="1" applyNumberFormat="1" applyFont="1"/>
    <xf numFmtId="14" fontId="2" fillId="0" borderId="0" xfId="1" applyNumberFormat="1" applyFont="1"/>
    <xf numFmtId="0" fontId="3" fillId="2" borderId="0" xfId="1" applyFont="1" applyFill="1"/>
    <xf numFmtId="0" fontId="3" fillId="3" borderId="0" xfId="1" applyFont="1" applyFill="1"/>
    <xf numFmtId="14" fontId="3" fillId="3" borderId="0" xfId="1" applyNumberFormat="1" applyFont="1" applyFill="1"/>
    <xf numFmtId="14" fontId="3" fillId="0" borderId="0" xfId="1" applyNumberFormat="1" applyFont="1"/>
    <xf numFmtId="0" fontId="2" fillId="0" borderId="0" xfId="2" applyFont="1"/>
    <xf numFmtId="0" fontId="3" fillId="0" borderId="0" xfId="2" applyFont="1"/>
    <xf numFmtId="14" fontId="2" fillId="0" borderId="0" xfId="2" applyNumberFormat="1" applyFont="1"/>
    <xf numFmtId="10" fontId="2" fillId="0" borderId="0" xfId="2" applyNumberFormat="1" applyFont="1"/>
    <xf numFmtId="14" fontId="3" fillId="0" borderId="0" xfId="2" applyNumberFormat="1" applyFont="1"/>
    <xf numFmtId="10" fontId="3" fillId="0" borderId="0" xfId="2" applyNumberFormat="1" applyFont="1"/>
    <xf numFmtId="0" fontId="3" fillId="0" borderId="0" xfId="2" applyFont="1" applyAlignment="1">
      <alignment horizontal="right"/>
    </xf>
    <xf numFmtId="0" fontId="3" fillId="0" borderId="0" xfId="2" applyFont="1" applyAlignment="1">
      <alignment horizontal="left"/>
    </xf>
    <xf numFmtId="0" fontId="2" fillId="0" borderId="0" xfId="2" applyFont="1" applyAlignment="1">
      <alignment horizontal="left"/>
    </xf>
    <xf numFmtId="0" fontId="2" fillId="0" borderId="0" xfId="2" applyFont="1" applyAlignment="1">
      <alignment horizontal="right"/>
    </xf>
    <xf numFmtId="0" fontId="3" fillId="3" borderId="0" xfId="2" applyFont="1" applyFill="1"/>
    <xf numFmtId="14" fontId="3" fillId="3" borderId="0" xfId="2" applyNumberFormat="1" applyFont="1" applyFill="1"/>
    <xf numFmtId="0" fontId="2" fillId="0" borderId="0" xfId="0" applyFont="1"/>
    <xf numFmtId="0" fontId="3" fillId="0" borderId="0" xfId="0" applyFont="1"/>
    <xf numFmtId="49" fontId="2" fillId="0" borderId="0" xfId="0" applyNumberFormat="1" applyFont="1"/>
    <xf numFmtId="14" fontId="3" fillId="0" borderId="0" xfId="0" applyNumberFormat="1" applyFont="1"/>
    <xf numFmtId="14" fontId="2" fillId="0" borderId="0" xfId="0" applyNumberFormat="1" applyFont="1" applyAlignment="1">
      <alignment horizontal="right"/>
    </xf>
    <xf numFmtId="14" fontId="2" fillId="0" borderId="0" xfId="0" applyNumberFormat="1" applyFont="1"/>
    <xf numFmtId="4" fontId="3" fillId="3" borderId="0" xfId="1" applyNumberFormat="1" applyFont="1" applyFill="1"/>
    <xf numFmtId="4" fontId="2" fillId="0" borderId="0" xfId="1" applyNumberFormat="1" applyFont="1"/>
    <xf numFmtId="4" fontId="3" fillId="2" borderId="0" xfId="1" applyNumberFormat="1" applyFont="1" applyFill="1"/>
    <xf numFmtId="4" fontId="3" fillId="0" borderId="0" xfId="1" applyNumberFormat="1" applyFont="1"/>
    <xf numFmtId="4" fontId="2" fillId="0" borderId="0" xfId="2" applyNumberFormat="1" applyFont="1"/>
    <xf numFmtId="4" fontId="3" fillId="3" borderId="0" xfId="2" applyNumberFormat="1" applyFont="1" applyFill="1"/>
    <xf numFmtId="4" fontId="3" fillId="0" borderId="0" xfId="2" applyNumberFormat="1" applyFont="1"/>
    <xf numFmtId="4" fontId="3" fillId="0" borderId="0" xfId="0" applyNumberFormat="1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14" fontId="4" fillId="0" borderId="0" xfId="0" applyNumberFormat="1" applyFont="1"/>
    <xf numFmtId="0" fontId="5" fillId="0" borderId="0" xfId="0" applyFont="1"/>
    <xf numFmtId="4" fontId="5" fillId="0" borderId="0" xfId="0" applyNumberFormat="1" applyFont="1"/>
    <xf numFmtId="14" fontId="5" fillId="0" borderId="0" xfId="0" applyNumberFormat="1" applyFont="1"/>
    <xf numFmtId="4" fontId="6" fillId="0" borderId="0" xfId="0" applyNumberFormat="1" applyFont="1"/>
    <xf numFmtId="0" fontId="7" fillId="0" borderId="0" xfId="0" applyFont="1"/>
    <xf numFmtId="4" fontId="3" fillId="0" borderId="0" xfId="1" applyNumberFormat="1" applyFont="1" applyAlignment="1">
      <alignment horizontal="right"/>
    </xf>
    <xf numFmtId="4" fontId="3" fillId="0" borderId="0" xfId="2" applyNumberFormat="1" applyFont="1" applyAlignment="1">
      <alignment horizontal="right"/>
    </xf>
    <xf numFmtId="0" fontId="5" fillId="4" borderId="0" xfId="0" applyFont="1" applyFill="1"/>
    <xf numFmtId="4" fontId="5" fillId="4" borderId="0" xfId="0" applyNumberFormat="1" applyFont="1" applyFill="1"/>
    <xf numFmtId="0" fontId="3" fillId="4" borderId="0" xfId="0" applyFont="1" applyFill="1"/>
    <xf numFmtId="14" fontId="3" fillId="4" borderId="0" xfId="0" applyNumberFormat="1" applyFont="1" applyFill="1"/>
    <xf numFmtId="4" fontId="3" fillId="4" borderId="0" xfId="0" applyNumberFormat="1" applyFont="1" applyFill="1"/>
    <xf numFmtId="14" fontId="2" fillId="0" borderId="0" xfId="0" applyNumberFormat="1" applyFont="1" applyAlignment="1">
      <alignment horizontal="center"/>
    </xf>
    <xf numFmtId="4" fontId="2" fillId="0" borderId="1" xfId="0" applyNumberFormat="1" applyFont="1" applyBorder="1"/>
    <xf numFmtId="0" fontId="5" fillId="5" borderId="0" xfId="0" applyFont="1" applyFill="1"/>
    <xf numFmtId="0" fontId="8" fillId="0" borderId="0" xfId="0" applyFont="1"/>
    <xf numFmtId="4" fontId="7" fillId="0" borderId="0" xfId="0" applyNumberFormat="1" applyFont="1"/>
    <xf numFmtId="0" fontId="5" fillId="0" borderId="1" xfId="0" applyFont="1" applyBorder="1"/>
    <xf numFmtId="4" fontId="9" fillId="0" borderId="0" xfId="0" applyNumberFormat="1" applyFont="1"/>
    <xf numFmtId="49" fontId="5" fillId="0" borderId="0" xfId="0" applyNumberFormat="1" applyFont="1"/>
    <xf numFmtId="16" fontId="5" fillId="0" borderId="0" xfId="0" applyNumberFormat="1" applyFont="1"/>
    <xf numFmtId="0" fontId="10" fillId="3" borderId="0" xfId="2" applyFont="1" applyFill="1"/>
    <xf numFmtId="14" fontId="10" fillId="3" borderId="0" xfId="2" applyNumberFormat="1" applyFont="1" applyFill="1"/>
    <xf numFmtId="4" fontId="10" fillId="3" borderId="0" xfId="2" applyNumberFormat="1" applyFont="1" applyFill="1"/>
    <xf numFmtId="14" fontId="11" fillId="0" borderId="0" xfId="0" applyNumberFormat="1" applyFont="1"/>
    <xf numFmtId="17" fontId="12" fillId="0" borderId="0" xfId="1" applyNumberFormat="1" applyFont="1"/>
    <xf numFmtId="8" fontId="3" fillId="0" borderId="0" xfId="0" applyNumberFormat="1" applyFont="1"/>
    <xf numFmtId="0" fontId="12" fillId="0" borderId="0" xfId="2" applyFont="1"/>
    <xf numFmtId="49" fontId="3" fillId="0" borderId="0" xfId="2" applyNumberFormat="1" applyFont="1"/>
    <xf numFmtId="17" fontId="2" fillId="0" borderId="0" xfId="2" applyNumberFormat="1" applyFont="1"/>
    <xf numFmtId="44" fontId="3" fillId="0" borderId="0" xfId="2" applyNumberFormat="1" applyFont="1"/>
    <xf numFmtId="44" fontId="5" fillId="0" borderId="0" xfId="0" applyNumberFormat="1" applyFont="1"/>
    <xf numFmtId="17" fontId="2" fillId="0" borderId="0" xfId="0" applyNumberFormat="1" applyFont="1"/>
    <xf numFmtId="4" fontId="2" fillId="5" borderId="0" xfId="1" applyNumberFormat="1" applyFont="1" applyFill="1"/>
    <xf numFmtId="4" fontId="3" fillId="5" borderId="0" xfId="0" applyNumberFormat="1" applyFont="1" applyFill="1"/>
    <xf numFmtId="4" fontId="2" fillId="5" borderId="0" xfId="0" applyNumberFormat="1" applyFont="1" applyFill="1"/>
    <xf numFmtId="0" fontId="2" fillId="5" borderId="0" xfId="1" applyFont="1" applyFill="1"/>
    <xf numFmtId="0" fontId="3" fillId="5" borderId="0" xfId="1" applyFont="1" applyFill="1"/>
    <xf numFmtId="4" fontId="2" fillId="5" borderId="0" xfId="1" applyNumberFormat="1" applyFont="1" applyFill="1" applyAlignment="1">
      <alignment horizontal="right"/>
    </xf>
    <xf numFmtId="4" fontId="3" fillId="5" borderId="0" xfId="1" applyNumberFormat="1" applyFont="1" applyFill="1"/>
    <xf numFmtId="0" fontId="2" fillId="5" borderId="0" xfId="0" applyFont="1" applyFill="1"/>
    <xf numFmtId="0" fontId="3" fillId="5" borderId="0" xfId="0" applyFont="1" applyFill="1"/>
    <xf numFmtId="49" fontId="2" fillId="5" borderId="0" xfId="0" applyNumberFormat="1" applyFont="1" applyFill="1"/>
    <xf numFmtId="14" fontId="3" fillId="5" borderId="0" xfId="0" applyNumberFormat="1" applyFont="1" applyFill="1"/>
    <xf numFmtId="14" fontId="3" fillId="5" borderId="0" xfId="0" applyNumberFormat="1" applyFont="1" applyFill="1" applyAlignment="1">
      <alignment horizontal="right"/>
    </xf>
    <xf numFmtId="0" fontId="3" fillId="5" borderId="0" xfId="0" applyFont="1" applyFill="1" applyAlignment="1">
      <alignment horizontal="right"/>
    </xf>
    <xf numFmtId="10" fontId="2" fillId="5" borderId="0" xfId="0" applyNumberFormat="1" applyFont="1" applyFill="1"/>
    <xf numFmtId="14" fontId="2" fillId="5" borderId="0" xfId="0" applyNumberFormat="1" applyFont="1" applyFill="1"/>
    <xf numFmtId="0" fontId="8" fillId="5" borderId="0" xfId="0" applyFont="1" applyFill="1"/>
    <xf numFmtId="4" fontId="5" fillId="5" borderId="0" xfId="0" applyNumberFormat="1" applyFont="1" applyFill="1"/>
    <xf numFmtId="0" fontId="4" fillId="5" borderId="0" xfId="0" applyFont="1" applyFill="1"/>
    <xf numFmtId="17" fontId="5" fillId="5" borderId="0" xfId="0" applyNumberFormat="1" applyFont="1" applyFill="1"/>
    <xf numFmtId="4" fontId="5" fillId="5" borderId="0" xfId="0" applyNumberFormat="1" applyFont="1" applyFill="1" applyAlignment="1">
      <alignment horizontal="right"/>
    </xf>
    <xf numFmtId="0" fontId="7" fillId="5" borderId="0" xfId="0" applyFont="1" applyFill="1"/>
    <xf numFmtId="0" fontId="6" fillId="5" borderId="0" xfId="0" applyFont="1" applyFill="1"/>
    <xf numFmtId="4" fontId="6" fillId="5" borderId="0" xfId="0" applyNumberFormat="1" applyFont="1" applyFill="1"/>
    <xf numFmtId="4" fontId="7" fillId="5" borderId="0" xfId="0" applyNumberFormat="1" applyFont="1" applyFill="1"/>
    <xf numFmtId="4" fontId="4" fillId="5" borderId="0" xfId="0" applyNumberFormat="1" applyFont="1" applyFill="1"/>
    <xf numFmtId="17" fontId="4" fillId="0" borderId="0" xfId="0" applyNumberFormat="1" applyFont="1"/>
    <xf numFmtId="2" fontId="2" fillId="0" borderId="0" xfId="1" applyNumberFormat="1" applyFo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7"/>
  <sheetViews>
    <sheetView tabSelected="1" view="pageBreakPreview" topLeftCell="A13" zoomScaleNormal="100" zoomScaleSheetLayoutView="100" workbookViewId="0">
      <selection activeCell="G39" sqref="G39"/>
    </sheetView>
  </sheetViews>
  <sheetFormatPr defaultColWidth="9.140625" defaultRowHeight="13.5" x14ac:dyDescent="0.25"/>
  <cols>
    <col min="1" max="1" width="20.42578125" style="39" customWidth="1"/>
    <col min="2" max="2" width="4.28515625" style="39" customWidth="1"/>
    <col min="3" max="3" width="10.140625" style="39" customWidth="1"/>
    <col min="4" max="4" width="12" style="39" bestFit="1" customWidth="1"/>
    <col min="5" max="5" width="10.85546875" style="39" customWidth="1"/>
    <col min="6" max="6" width="11.42578125" style="40" customWidth="1"/>
    <col min="7" max="7" width="11.28515625" style="39" customWidth="1"/>
    <col min="8" max="8" width="11.85546875" style="40" customWidth="1"/>
    <col min="9" max="9" width="9.140625" style="39"/>
    <col min="10" max="10" width="9.42578125" style="39" bestFit="1" customWidth="1"/>
    <col min="11" max="16384" width="9.140625" style="39"/>
  </cols>
  <sheetData>
    <row r="1" spans="1:8" ht="15" x14ac:dyDescent="0.3">
      <c r="A1" s="1" t="s">
        <v>0</v>
      </c>
      <c r="B1" s="2"/>
      <c r="C1" s="2"/>
      <c r="D1" s="2"/>
      <c r="E1" s="2"/>
      <c r="F1" s="30"/>
      <c r="G1" s="2"/>
      <c r="H1" s="44" t="s">
        <v>1</v>
      </c>
    </row>
    <row r="2" spans="1:8" ht="15" x14ac:dyDescent="0.3">
      <c r="A2" s="1" t="s">
        <v>2</v>
      </c>
      <c r="B2" s="2"/>
      <c r="C2" s="2"/>
      <c r="D2" s="2"/>
      <c r="E2" s="2"/>
      <c r="F2" s="30"/>
      <c r="G2" s="2"/>
      <c r="H2" s="30"/>
    </row>
    <row r="3" spans="1:8" ht="20.25" x14ac:dyDescent="0.3">
      <c r="A3" s="64" t="s">
        <v>87</v>
      </c>
      <c r="B3" s="1"/>
      <c r="C3" s="2"/>
      <c r="D3" s="2"/>
      <c r="E3" s="2"/>
      <c r="F3" s="30"/>
      <c r="G3" s="2"/>
      <c r="H3" s="30"/>
    </row>
    <row r="4" spans="1:8" ht="15" x14ac:dyDescent="0.3">
      <c r="A4" s="3"/>
      <c r="B4" s="1"/>
      <c r="C4" s="2"/>
      <c r="D4" s="2"/>
      <c r="E4" s="2"/>
      <c r="F4" s="30"/>
      <c r="G4" s="2"/>
      <c r="H4" s="30"/>
    </row>
    <row r="5" spans="1:8" x14ac:dyDescent="0.25">
      <c r="A5" s="6"/>
      <c r="B5" s="6"/>
      <c r="C5" s="6"/>
      <c r="D5" s="6"/>
      <c r="E5" s="6"/>
      <c r="F5" s="27"/>
      <c r="G5" s="7"/>
      <c r="H5" s="27"/>
    </row>
    <row r="6" spans="1:8" ht="15" x14ac:dyDescent="0.3">
      <c r="A6" s="1" t="s">
        <v>3</v>
      </c>
      <c r="B6" s="1"/>
      <c r="C6" s="1"/>
      <c r="D6" s="1"/>
      <c r="E6" s="1"/>
      <c r="F6" s="28"/>
      <c r="G6" s="8">
        <v>45261</v>
      </c>
      <c r="H6" s="30">
        <v>54457.329999999987</v>
      </c>
    </row>
    <row r="7" spans="1:8" x14ac:dyDescent="0.25">
      <c r="A7" s="39" t="s">
        <v>4</v>
      </c>
    </row>
    <row r="8" spans="1:8" x14ac:dyDescent="0.25">
      <c r="A8" s="5" t="s">
        <v>5</v>
      </c>
      <c r="B8" s="5"/>
      <c r="C8" s="5"/>
      <c r="D8" s="5"/>
      <c r="E8" s="5"/>
      <c r="F8" s="29">
        <v>272.10000000000002</v>
      </c>
      <c r="G8" s="2"/>
      <c r="H8" s="30"/>
    </row>
    <row r="9" spans="1:8" ht="14.25" customHeight="1" x14ac:dyDescent="0.25">
      <c r="A9" s="2" t="s">
        <v>6</v>
      </c>
      <c r="B9" s="2"/>
      <c r="C9" s="2"/>
      <c r="D9" s="2"/>
      <c r="E9" s="2"/>
      <c r="F9" s="30">
        <f>114.01</f>
        <v>114.01</v>
      </c>
      <c r="G9" s="2"/>
      <c r="H9" s="30"/>
    </row>
    <row r="10" spans="1:8" x14ac:dyDescent="0.25">
      <c r="A10" s="5" t="s">
        <v>7</v>
      </c>
      <c r="B10" s="5"/>
      <c r="C10" s="5"/>
      <c r="D10" s="5"/>
      <c r="E10" s="5"/>
      <c r="F10" s="29">
        <v>0</v>
      </c>
      <c r="G10" s="2"/>
      <c r="H10" s="30"/>
    </row>
    <row r="11" spans="1:8" x14ac:dyDescent="0.25">
      <c r="A11" s="2" t="s">
        <v>8</v>
      </c>
      <c r="B11" s="2"/>
      <c r="C11" s="2"/>
      <c r="D11" s="2"/>
      <c r="E11" s="2"/>
      <c r="F11" s="30">
        <v>0</v>
      </c>
      <c r="G11" s="2"/>
      <c r="H11" s="30"/>
    </row>
    <row r="12" spans="1:8" x14ac:dyDescent="0.25">
      <c r="A12" s="5" t="s">
        <v>9</v>
      </c>
      <c r="B12" s="5"/>
      <c r="C12" s="5"/>
      <c r="D12" s="5"/>
      <c r="E12" s="5"/>
      <c r="F12" s="29">
        <v>0</v>
      </c>
      <c r="G12" s="30"/>
      <c r="H12" s="30"/>
    </row>
    <row r="13" spans="1:8" x14ac:dyDescent="0.25">
      <c r="A13" s="5" t="s">
        <v>10</v>
      </c>
      <c r="B13" s="5"/>
      <c r="C13" s="5"/>
      <c r="D13" s="5"/>
      <c r="E13" s="5"/>
      <c r="F13" s="29">
        <v>0</v>
      </c>
      <c r="G13" s="30"/>
      <c r="H13" s="30"/>
    </row>
    <row r="14" spans="1:8" x14ac:dyDescent="0.25">
      <c r="A14" s="5" t="s">
        <v>11</v>
      </c>
      <c r="B14" s="5"/>
      <c r="C14" s="5"/>
      <c r="D14" s="5"/>
      <c r="E14" s="5"/>
      <c r="F14" s="29">
        <v>0</v>
      </c>
      <c r="G14" s="2"/>
      <c r="H14" s="30"/>
    </row>
    <row r="15" spans="1:8" x14ac:dyDescent="0.25">
      <c r="A15" s="2"/>
      <c r="G15" s="40">
        <f>SUM(F7:F14)</f>
        <v>386.11</v>
      </c>
    </row>
    <row r="16" spans="1:8" x14ac:dyDescent="0.25">
      <c r="A16" s="2" t="s">
        <v>12</v>
      </c>
      <c r="F16" s="40">
        <v>0</v>
      </c>
      <c r="G16" s="40"/>
    </row>
    <row r="17" spans="1:8" x14ac:dyDescent="0.25">
      <c r="A17" s="5" t="s">
        <v>13</v>
      </c>
      <c r="B17" s="5"/>
      <c r="C17" s="5"/>
      <c r="D17" s="5"/>
      <c r="E17" s="5"/>
      <c r="F17" s="29">
        <v>5695</v>
      </c>
      <c r="G17" s="2"/>
      <c r="H17" s="30"/>
    </row>
    <row r="18" spans="1:8" x14ac:dyDescent="0.25">
      <c r="A18" s="5" t="s">
        <v>14</v>
      </c>
      <c r="B18" s="5"/>
      <c r="C18" s="5"/>
      <c r="D18" s="5"/>
      <c r="E18" s="5"/>
      <c r="F18" s="29">
        <v>50000</v>
      </c>
      <c r="G18" s="2"/>
      <c r="H18" s="30"/>
    </row>
    <row r="19" spans="1:8" x14ac:dyDescent="0.25">
      <c r="A19" s="2" t="s">
        <v>85</v>
      </c>
      <c r="B19" s="2"/>
      <c r="C19" s="2"/>
      <c r="D19" s="2"/>
      <c r="E19" s="2"/>
      <c r="F19" s="30">
        <v>0</v>
      </c>
      <c r="G19" s="2"/>
      <c r="H19" s="30"/>
    </row>
    <row r="21" spans="1:8" ht="15" x14ac:dyDescent="0.3">
      <c r="A21" s="1" t="s">
        <v>15</v>
      </c>
      <c r="B21" s="1"/>
      <c r="C21" s="1"/>
      <c r="D21" s="1"/>
      <c r="E21" s="1"/>
      <c r="F21" s="28">
        <f>G15+F16+F17+F18+F19</f>
        <v>56081.11</v>
      </c>
      <c r="G21" s="98"/>
      <c r="H21" s="28"/>
    </row>
    <row r="22" spans="1:8" ht="15" x14ac:dyDescent="0.3">
      <c r="A22" s="1"/>
      <c r="B22" s="1"/>
      <c r="C22" s="1"/>
      <c r="D22" s="1"/>
      <c r="E22" s="1"/>
      <c r="F22" s="28"/>
      <c r="G22" s="4"/>
      <c r="H22" s="28">
        <f>H6+F21</f>
        <v>110538.43999999999</v>
      </c>
    </row>
    <row r="23" spans="1:8" ht="15" x14ac:dyDescent="0.3">
      <c r="A23" s="75" t="s">
        <v>16</v>
      </c>
      <c r="B23" s="76"/>
      <c r="C23" s="76"/>
      <c r="D23" s="76"/>
      <c r="E23" s="76"/>
      <c r="F23" s="77" t="s">
        <v>17</v>
      </c>
      <c r="G23" s="2"/>
      <c r="H23" s="30"/>
    </row>
    <row r="24" spans="1:8" x14ac:dyDescent="0.25">
      <c r="A24" s="76" t="s">
        <v>18</v>
      </c>
      <c r="B24" s="76"/>
      <c r="C24" s="76"/>
      <c r="D24" s="76"/>
      <c r="E24" s="76"/>
      <c r="F24" s="78">
        <v>29125.77</v>
      </c>
      <c r="G24" s="8"/>
      <c r="H24" s="30"/>
    </row>
    <row r="25" spans="1:8" x14ac:dyDescent="0.25">
      <c r="A25" s="76" t="s">
        <v>19</v>
      </c>
      <c r="B25" s="76"/>
      <c r="C25" s="76"/>
      <c r="D25" s="76"/>
      <c r="E25" s="76"/>
      <c r="F25" s="78">
        <v>9096.41</v>
      </c>
      <c r="G25" s="8"/>
      <c r="H25" s="30"/>
    </row>
    <row r="26" spans="1:8" x14ac:dyDescent="0.25">
      <c r="A26" s="76" t="s">
        <v>20</v>
      </c>
      <c r="B26" s="76"/>
      <c r="C26" s="76"/>
      <c r="D26" s="76"/>
      <c r="E26" s="76"/>
      <c r="F26" s="78">
        <v>0</v>
      </c>
      <c r="G26" s="2"/>
      <c r="H26" s="30"/>
    </row>
    <row r="27" spans="1:8" x14ac:dyDescent="0.25">
      <c r="A27" s="76" t="s">
        <v>21</v>
      </c>
      <c r="B27" s="76"/>
      <c r="C27" s="76"/>
      <c r="D27" s="76"/>
      <c r="E27" s="76"/>
      <c r="F27" s="78">
        <f>571.41+128.09+970.26</f>
        <v>1669.76</v>
      </c>
      <c r="G27" s="2"/>
      <c r="H27" s="30"/>
    </row>
    <row r="28" spans="1:8" x14ac:dyDescent="0.25">
      <c r="A28" s="76" t="s">
        <v>22</v>
      </c>
      <c r="B28" s="76"/>
      <c r="C28" s="76"/>
      <c r="D28" s="76"/>
      <c r="E28" s="76"/>
      <c r="F28" s="78">
        <v>0</v>
      </c>
      <c r="G28" s="2"/>
      <c r="H28" s="30"/>
    </row>
    <row r="29" spans="1:8" x14ac:dyDescent="0.25">
      <c r="A29" s="76" t="s">
        <v>23</v>
      </c>
      <c r="B29" s="76"/>
      <c r="C29" s="76"/>
      <c r="D29" s="76"/>
      <c r="E29" s="76"/>
      <c r="F29" s="78">
        <v>0</v>
      </c>
      <c r="G29" s="2"/>
      <c r="H29" s="30"/>
    </row>
    <row r="30" spans="1:8" x14ac:dyDescent="0.25">
      <c r="A30" s="76" t="s">
        <v>24</v>
      </c>
      <c r="B30" s="76"/>
      <c r="C30" s="76"/>
      <c r="D30" s="76"/>
      <c r="E30" s="76"/>
      <c r="F30" s="78">
        <v>0</v>
      </c>
      <c r="G30" s="2"/>
      <c r="H30" s="30"/>
    </row>
    <row r="31" spans="1:8" x14ac:dyDescent="0.25">
      <c r="A31" s="76" t="s">
        <v>25</v>
      </c>
      <c r="B31" s="76"/>
      <c r="C31" s="76"/>
      <c r="D31" s="76"/>
      <c r="E31" s="76"/>
      <c r="F31" s="78">
        <v>0</v>
      </c>
      <c r="G31" s="2"/>
      <c r="H31" s="30"/>
    </row>
    <row r="32" spans="1:8" x14ac:dyDescent="0.25">
      <c r="A32" s="76" t="s">
        <v>26</v>
      </c>
      <c r="B32" s="76"/>
      <c r="C32" s="76"/>
      <c r="D32" s="76"/>
      <c r="E32" s="76"/>
      <c r="F32" s="78">
        <v>0</v>
      </c>
      <c r="G32" s="2"/>
      <c r="H32" s="30"/>
    </row>
    <row r="33" spans="1:8" x14ac:dyDescent="0.25">
      <c r="A33" s="76" t="s">
        <v>27</v>
      </c>
      <c r="B33" s="76"/>
      <c r="C33" s="76"/>
      <c r="D33" s="76"/>
      <c r="E33" s="76"/>
      <c r="F33" s="78">
        <v>105</v>
      </c>
      <c r="G33" s="2"/>
      <c r="H33" s="30"/>
    </row>
    <row r="34" spans="1:8" x14ac:dyDescent="0.25">
      <c r="A34" s="76" t="s">
        <v>28</v>
      </c>
      <c r="B34" s="76"/>
      <c r="C34" s="76"/>
      <c r="D34" s="76"/>
      <c r="E34" s="76"/>
      <c r="F34" s="78">
        <v>4.57</v>
      </c>
      <c r="G34" s="2"/>
      <c r="H34" s="30"/>
    </row>
    <row r="35" spans="1:8" x14ac:dyDescent="0.25">
      <c r="A35" s="76" t="s">
        <v>29</v>
      </c>
      <c r="B35" s="76"/>
      <c r="C35" s="76"/>
      <c r="D35" s="76"/>
      <c r="E35" s="76"/>
      <c r="F35" s="78">
        <f>250.33+61.03+150.51+267.94+144.99+13.05+32.58+228.61+15.1+13.13+18.11</f>
        <v>1195.3799999999999</v>
      </c>
      <c r="G35" s="2"/>
      <c r="H35" s="30"/>
    </row>
    <row r="36" spans="1:8" x14ac:dyDescent="0.25">
      <c r="A36" s="76" t="s">
        <v>30</v>
      </c>
      <c r="B36" s="76"/>
      <c r="C36" s="76"/>
      <c r="D36" s="76"/>
      <c r="E36" s="76"/>
      <c r="F36" s="78">
        <f>1336.83+34.16+261.72+390</f>
        <v>2022.71</v>
      </c>
    </row>
    <row r="37" spans="1:8" x14ac:dyDescent="0.25">
      <c r="A37" s="76" t="s">
        <v>32</v>
      </c>
      <c r="B37" s="76"/>
      <c r="C37" s="76"/>
      <c r="D37" s="76"/>
      <c r="E37" s="76"/>
      <c r="F37" s="78">
        <v>22.5</v>
      </c>
    </row>
    <row r="38" spans="1:8" x14ac:dyDescent="0.25">
      <c r="A38" s="76" t="s">
        <v>31</v>
      </c>
      <c r="B38" s="76"/>
      <c r="C38" s="76"/>
      <c r="D38" s="76"/>
      <c r="E38" s="76"/>
      <c r="F38" s="78">
        <v>49.25</v>
      </c>
    </row>
    <row r="39" spans="1:8" x14ac:dyDescent="0.25">
      <c r="A39" s="76" t="s">
        <v>33</v>
      </c>
      <c r="B39" s="76"/>
      <c r="C39" s="76"/>
      <c r="D39" s="76"/>
      <c r="E39" s="76"/>
      <c r="F39" s="78">
        <v>0</v>
      </c>
    </row>
    <row r="40" spans="1:8" x14ac:dyDescent="0.25">
      <c r="A40" s="76" t="s">
        <v>34</v>
      </c>
      <c r="B40" s="76"/>
      <c r="C40" s="76"/>
      <c r="D40" s="76"/>
      <c r="E40" s="76"/>
      <c r="F40" s="78">
        <v>0</v>
      </c>
    </row>
    <row r="41" spans="1:8" x14ac:dyDescent="0.25">
      <c r="A41" s="76" t="s">
        <v>35</v>
      </c>
      <c r="B41" s="76"/>
      <c r="C41" s="76"/>
      <c r="D41" s="76"/>
      <c r="E41" s="76"/>
      <c r="F41" s="78">
        <f>34.99+367.27</f>
        <v>402.26</v>
      </c>
    </row>
    <row r="42" spans="1:8" x14ac:dyDescent="0.25">
      <c r="A42" s="76" t="s">
        <v>36</v>
      </c>
      <c r="B42" s="76"/>
      <c r="C42" s="76"/>
      <c r="D42" s="76"/>
      <c r="E42" s="76"/>
      <c r="F42" s="78">
        <v>226.83</v>
      </c>
    </row>
    <row r="43" spans="1:8" x14ac:dyDescent="0.25">
      <c r="A43" s="76" t="s">
        <v>37</v>
      </c>
      <c r="B43" s="76"/>
      <c r="C43" s="76"/>
      <c r="D43" s="76"/>
      <c r="E43" s="76"/>
      <c r="F43" s="78">
        <v>0</v>
      </c>
    </row>
    <row r="44" spans="1:8" x14ac:dyDescent="0.25">
      <c r="A44" s="76" t="s">
        <v>38</v>
      </c>
      <c r="B44" s="76"/>
      <c r="C44" s="76"/>
      <c r="D44" s="76"/>
      <c r="E44" s="76"/>
      <c r="F44" s="78">
        <f>43.52+99.21+150</f>
        <v>292.73</v>
      </c>
      <c r="G44" s="40"/>
    </row>
    <row r="45" spans="1:8" x14ac:dyDescent="0.25">
      <c r="A45" s="76" t="s">
        <v>39</v>
      </c>
      <c r="B45" s="76"/>
      <c r="C45" s="76"/>
      <c r="D45" s="76"/>
      <c r="E45" s="76"/>
      <c r="F45" s="78">
        <v>0</v>
      </c>
    </row>
    <row r="46" spans="1:8" x14ac:dyDescent="0.25">
      <c r="A46" s="76" t="s">
        <v>40</v>
      </c>
      <c r="B46" s="76"/>
      <c r="C46" s="76"/>
      <c r="D46" s="76"/>
      <c r="E46" s="76"/>
      <c r="F46" s="78">
        <v>0</v>
      </c>
    </row>
    <row r="47" spans="1:8" x14ac:dyDescent="0.25">
      <c r="A47" s="76" t="s">
        <v>41</v>
      </c>
      <c r="B47" s="76"/>
      <c r="C47" s="76"/>
      <c r="D47" s="76"/>
      <c r="E47" s="76"/>
      <c r="F47" s="78">
        <f>195+1089.9</f>
        <v>1284.9000000000001</v>
      </c>
    </row>
    <row r="48" spans="1:8" x14ac:dyDescent="0.25">
      <c r="A48" s="76" t="s">
        <v>42</v>
      </c>
      <c r="B48" s="76"/>
      <c r="C48" s="76"/>
      <c r="D48" s="76"/>
      <c r="E48" s="76"/>
      <c r="F48" s="78">
        <v>5150.18</v>
      </c>
    </row>
    <row r="49" spans="1:8" x14ac:dyDescent="0.25">
      <c r="A49" s="76" t="s">
        <v>43</v>
      </c>
      <c r="B49" s="76"/>
      <c r="C49" s="76"/>
      <c r="D49" s="76"/>
      <c r="E49" s="76"/>
      <c r="F49" s="78">
        <v>0</v>
      </c>
    </row>
    <row r="50" spans="1:8" x14ac:dyDescent="0.25">
      <c r="A50" s="76" t="s">
        <v>44</v>
      </c>
      <c r="B50" s="76"/>
      <c r="C50" s="76"/>
      <c r="D50" s="76"/>
      <c r="E50" s="76"/>
      <c r="F50" s="78">
        <v>0</v>
      </c>
    </row>
    <row r="51" spans="1:8" x14ac:dyDescent="0.25">
      <c r="A51" s="76" t="s">
        <v>45</v>
      </c>
      <c r="B51" s="76"/>
      <c r="C51" s="76"/>
      <c r="D51" s="76"/>
      <c r="E51" s="76"/>
      <c r="F51" s="78">
        <v>2000</v>
      </c>
    </row>
    <row r="52" spans="1:8" ht="15" x14ac:dyDescent="0.3">
      <c r="A52" s="75" t="s">
        <v>46</v>
      </c>
      <c r="B52" s="75"/>
      <c r="C52" s="75"/>
      <c r="D52" s="75"/>
      <c r="E52" s="75"/>
      <c r="F52" s="72">
        <f>SUM(F24:F51)</f>
        <v>52648.250000000007</v>
      </c>
      <c r="G52" s="4"/>
      <c r="H52" s="28"/>
    </row>
    <row r="53" spans="1:8" ht="15" x14ac:dyDescent="0.3">
      <c r="A53" s="1"/>
      <c r="B53" s="1"/>
      <c r="C53" s="1"/>
      <c r="D53" s="1"/>
      <c r="E53" s="1"/>
      <c r="F53" s="28"/>
      <c r="G53" s="4"/>
      <c r="H53" s="28"/>
    </row>
    <row r="54" spans="1:8" ht="15" x14ac:dyDescent="0.3">
      <c r="A54" s="1" t="s">
        <v>47</v>
      </c>
      <c r="B54" s="1"/>
      <c r="C54" s="1"/>
      <c r="D54" s="1"/>
      <c r="E54" s="1"/>
      <c r="F54" s="28"/>
      <c r="G54" s="4">
        <v>45291</v>
      </c>
      <c r="H54" s="72">
        <f>H6+H22-F52</f>
        <v>112347.51999999996</v>
      </c>
    </row>
    <row r="55" spans="1:8" ht="15" x14ac:dyDescent="0.3">
      <c r="A55" s="1"/>
      <c r="B55" s="1"/>
      <c r="C55" s="1"/>
      <c r="D55" s="1"/>
      <c r="E55" s="1"/>
      <c r="F55" s="28"/>
      <c r="G55" s="4"/>
      <c r="H55" s="72"/>
    </row>
    <row r="56" spans="1:8" ht="15" x14ac:dyDescent="0.3">
      <c r="A56" s="1"/>
      <c r="B56" s="1"/>
      <c r="C56" s="1"/>
      <c r="D56" s="1"/>
      <c r="E56" s="1"/>
      <c r="F56" s="28"/>
      <c r="G56" s="4"/>
      <c r="H56" s="72"/>
    </row>
    <row r="57" spans="1:8" ht="15" x14ac:dyDescent="0.3">
      <c r="A57" s="1"/>
      <c r="B57" s="1"/>
      <c r="C57" s="1"/>
      <c r="D57" s="1"/>
      <c r="E57" s="1"/>
      <c r="F57" s="28"/>
      <c r="G57" s="4"/>
      <c r="H57" s="72"/>
    </row>
    <row r="58" spans="1:8" ht="15" x14ac:dyDescent="0.3">
      <c r="A58" s="1"/>
      <c r="B58" s="1"/>
      <c r="C58" s="1"/>
      <c r="D58" s="1"/>
      <c r="E58" s="1"/>
      <c r="F58" s="28"/>
      <c r="G58" s="4"/>
      <c r="H58" s="72"/>
    </row>
    <row r="59" spans="1:8" ht="15" x14ac:dyDescent="0.3">
      <c r="A59" s="1"/>
      <c r="B59" s="1"/>
      <c r="C59" s="1"/>
      <c r="D59" s="1"/>
      <c r="E59" s="1"/>
      <c r="F59" s="28"/>
      <c r="G59" s="4"/>
      <c r="H59" s="72"/>
    </row>
    <row r="60" spans="1:8" ht="15" x14ac:dyDescent="0.3">
      <c r="A60" s="9" t="s">
        <v>48</v>
      </c>
      <c r="B60" s="9"/>
      <c r="C60" s="9"/>
      <c r="D60" s="9"/>
      <c r="E60" s="9"/>
      <c r="F60" s="31"/>
      <c r="G60" s="11"/>
      <c r="H60" s="45" t="s">
        <v>49</v>
      </c>
    </row>
    <row r="61" spans="1:8" ht="15" x14ac:dyDescent="0.3">
      <c r="A61" s="68" t="str">
        <f>A3</f>
        <v>*****DECEMBER 2023*****</v>
      </c>
      <c r="B61" s="9"/>
      <c r="C61" s="9"/>
      <c r="D61" s="9"/>
      <c r="E61" s="9"/>
      <c r="F61" s="31"/>
      <c r="G61" s="11"/>
      <c r="H61" s="31"/>
    </row>
    <row r="62" spans="1:8" x14ac:dyDescent="0.25">
      <c r="A62" s="19"/>
      <c r="B62" s="19"/>
      <c r="C62" s="19"/>
      <c r="D62" s="19"/>
      <c r="E62" s="19"/>
      <c r="F62" s="32"/>
      <c r="G62" s="20"/>
      <c r="H62" s="32"/>
    </row>
    <row r="63" spans="1:8" x14ac:dyDescent="0.25">
      <c r="A63" s="10"/>
      <c r="B63" s="10"/>
      <c r="C63" s="10"/>
      <c r="D63" s="10"/>
      <c r="E63" s="10"/>
      <c r="F63" s="33"/>
      <c r="G63" s="13"/>
      <c r="H63" s="33"/>
    </row>
    <row r="64" spans="1:8" ht="20.25" x14ac:dyDescent="0.3">
      <c r="A64" s="10"/>
      <c r="B64" s="10"/>
      <c r="C64" s="66" t="s">
        <v>50</v>
      </c>
      <c r="D64" s="10"/>
      <c r="E64" s="10"/>
      <c r="F64" s="33"/>
      <c r="G64" s="13"/>
      <c r="H64" s="33"/>
    </row>
    <row r="65" spans="1:8" x14ac:dyDescent="0.25">
      <c r="A65" s="10"/>
      <c r="B65" s="10"/>
      <c r="C65" s="10"/>
      <c r="D65" s="10"/>
      <c r="E65" s="10"/>
      <c r="F65" s="33"/>
      <c r="G65" s="13"/>
      <c r="H65" s="33"/>
    </row>
    <row r="66" spans="1:8" x14ac:dyDescent="0.25">
      <c r="A66" s="10"/>
      <c r="B66" s="10"/>
      <c r="C66" s="10"/>
      <c r="D66" s="10"/>
      <c r="E66" s="10"/>
      <c r="F66" s="33"/>
      <c r="G66" s="13"/>
      <c r="H66" s="33"/>
    </row>
    <row r="67" spans="1:8" ht="15" x14ac:dyDescent="0.3">
      <c r="A67" s="9" t="s">
        <v>51</v>
      </c>
      <c r="B67" s="9"/>
      <c r="C67" s="9"/>
      <c r="D67" s="9"/>
      <c r="E67" s="11"/>
      <c r="F67" s="31"/>
      <c r="G67" s="13">
        <v>45261</v>
      </c>
      <c r="H67" s="33">
        <v>149034.01999999999</v>
      </c>
    </row>
    <row r="68" spans="1:8" ht="15" x14ac:dyDescent="0.3">
      <c r="A68" s="9" t="s">
        <v>52</v>
      </c>
      <c r="B68" s="17"/>
      <c r="C68" s="9"/>
      <c r="D68" s="18"/>
      <c r="E68" s="12"/>
      <c r="F68" s="31"/>
      <c r="G68" s="11"/>
      <c r="H68" s="31"/>
    </row>
    <row r="69" spans="1:8" x14ac:dyDescent="0.25">
      <c r="A69" s="10"/>
      <c r="B69" s="16"/>
      <c r="C69" s="10"/>
      <c r="D69" s="15"/>
      <c r="E69" s="14"/>
      <c r="F69" s="33"/>
      <c r="G69" s="10"/>
      <c r="H69" s="33"/>
    </row>
    <row r="70" spans="1:8" x14ac:dyDescent="0.25">
      <c r="A70" s="10" t="s">
        <v>53</v>
      </c>
      <c r="B70" s="16"/>
      <c r="C70" s="10"/>
      <c r="D70" s="15"/>
      <c r="E70" s="14"/>
      <c r="F70" s="33">
        <v>50000</v>
      </c>
      <c r="G70" s="10"/>
      <c r="H70" s="33"/>
    </row>
    <row r="71" spans="1:8" x14ac:dyDescent="0.25">
      <c r="A71" s="10" t="s">
        <v>54</v>
      </c>
      <c r="B71" s="10"/>
      <c r="C71" s="10"/>
      <c r="D71" s="10"/>
      <c r="E71" s="10"/>
      <c r="F71" s="33">
        <v>0</v>
      </c>
      <c r="G71" s="10"/>
      <c r="H71" s="33"/>
    </row>
    <row r="72" spans="1:8" x14ac:dyDescent="0.25">
      <c r="A72" s="10" t="s">
        <v>55</v>
      </c>
      <c r="B72" s="10"/>
      <c r="C72" s="10"/>
      <c r="D72" s="10"/>
      <c r="E72" s="10"/>
      <c r="F72" s="33">
        <v>0</v>
      </c>
      <c r="G72" s="10"/>
      <c r="H72" s="33"/>
    </row>
    <row r="73" spans="1:8" x14ac:dyDescent="0.25">
      <c r="A73" s="39" t="s">
        <v>56</v>
      </c>
      <c r="F73" s="40">
        <v>0</v>
      </c>
    </row>
    <row r="74" spans="1:8" x14ac:dyDescent="0.25">
      <c r="A74" s="10" t="s">
        <v>57</v>
      </c>
      <c r="B74" s="10"/>
      <c r="C74" s="10"/>
      <c r="D74" s="10"/>
      <c r="E74" s="10"/>
      <c r="F74" s="33">
        <f>155093.95-1.92</f>
        <v>155092.03</v>
      </c>
      <c r="G74" s="10"/>
      <c r="H74" s="33"/>
    </row>
    <row r="75" spans="1:8" ht="15" x14ac:dyDescent="0.3">
      <c r="A75" s="10" t="s">
        <v>58</v>
      </c>
      <c r="B75" s="10"/>
      <c r="C75" s="10"/>
      <c r="D75" s="18"/>
      <c r="E75" s="12"/>
      <c r="F75" s="33">
        <v>0</v>
      </c>
      <c r="G75" s="10"/>
      <c r="H75" s="33"/>
    </row>
    <row r="76" spans="1:8" ht="15" x14ac:dyDescent="0.3">
      <c r="A76" s="10" t="s">
        <v>59</v>
      </c>
      <c r="B76" s="10"/>
      <c r="C76" s="10"/>
      <c r="D76" s="18"/>
      <c r="E76" s="12"/>
      <c r="F76" s="33">
        <v>1.92</v>
      </c>
      <c r="G76" s="10"/>
      <c r="H76" s="33"/>
    </row>
    <row r="77" spans="1:8" x14ac:dyDescent="0.25">
      <c r="A77" s="10"/>
      <c r="B77" s="10"/>
      <c r="C77" s="10"/>
      <c r="D77" s="10"/>
      <c r="E77" s="10"/>
      <c r="F77" s="33"/>
      <c r="G77" s="10"/>
      <c r="H77" s="33"/>
    </row>
    <row r="78" spans="1:8" ht="15" x14ac:dyDescent="0.3">
      <c r="A78" s="9" t="s">
        <v>60</v>
      </c>
      <c r="B78" s="9"/>
      <c r="C78" s="9"/>
      <c r="D78" s="9"/>
      <c r="E78" s="11"/>
      <c r="F78" s="31"/>
      <c r="G78" s="11">
        <v>45291</v>
      </c>
      <c r="H78" s="31">
        <f>H67+F69-F70-F71-F72+F73+F74+F75+F76+F77</f>
        <v>254127.97</v>
      </c>
    </row>
    <row r="79" spans="1:8" x14ac:dyDescent="0.25">
      <c r="A79" s="19"/>
      <c r="B79" s="19"/>
      <c r="C79" s="19"/>
      <c r="D79" s="19"/>
      <c r="E79" s="19"/>
      <c r="F79" s="32"/>
      <c r="G79" s="20"/>
      <c r="H79" s="32"/>
    </row>
    <row r="80" spans="1:8" x14ac:dyDescent="0.25">
      <c r="A80" s="10"/>
      <c r="B80" s="10"/>
      <c r="C80" s="10"/>
      <c r="D80" s="10"/>
      <c r="E80" s="10"/>
      <c r="F80" s="33"/>
      <c r="G80" s="13"/>
      <c r="H80" s="33"/>
    </row>
    <row r="81" spans="1:8" ht="15" x14ac:dyDescent="0.3">
      <c r="A81" s="9" t="s">
        <v>61</v>
      </c>
      <c r="B81" s="9"/>
      <c r="C81" s="9"/>
      <c r="D81" s="9"/>
      <c r="E81" s="9"/>
      <c r="F81" s="31"/>
      <c r="G81" s="13">
        <v>45261</v>
      </c>
      <c r="H81" s="33">
        <v>548744.84000000008</v>
      </c>
    </row>
    <row r="82" spans="1:8" ht="15" x14ac:dyDescent="0.3">
      <c r="A82" s="9" t="s">
        <v>62</v>
      </c>
      <c r="B82" s="9"/>
      <c r="C82" s="9"/>
      <c r="D82" s="18"/>
      <c r="E82" s="12"/>
      <c r="F82" s="31"/>
      <c r="G82" s="11"/>
      <c r="H82" s="31"/>
    </row>
    <row r="83" spans="1:8" ht="15" x14ac:dyDescent="0.3">
      <c r="A83" s="9"/>
      <c r="B83" s="10"/>
      <c r="C83" s="67"/>
      <c r="D83" s="69"/>
      <c r="E83" s="10"/>
      <c r="F83" s="33"/>
      <c r="G83" s="10"/>
      <c r="H83" s="33"/>
    </row>
    <row r="84" spans="1:8" x14ac:dyDescent="0.25">
      <c r="A84" s="10"/>
      <c r="D84" s="70"/>
      <c r="E84" s="70"/>
    </row>
    <row r="85" spans="1:8" x14ac:dyDescent="0.25">
      <c r="A85" s="10"/>
      <c r="B85" s="10"/>
      <c r="C85" s="10"/>
      <c r="D85" s="69"/>
      <c r="E85" s="10"/>
      <c r="F85" s="33"/>
      <c r="G85" s="10"/>
      <c r="H85" s="33"/>
    </row>
    <row r="86" spans="1:8" ht="15" x14ac:dyDescent="0.3">
      <c r="A86" s="10" t="s">
        <v>59</v>
      </c>
      <c r="B86" s="10"/>
      <c r="C86" s="10"/>
      <c r="D86" s="18"/>
      <c r="E86" s="12"/>
      <c r="F86" s="33">
        <v>4.66</v>
      </c>
      <c r="G86" s="10"/>
      <c r="H86" s="33"/>
    </row>
    <row r="87" spans="1:8" x14ac:dyDescent="0.25">
      <c r="G87" s="59"/>
    </row>
    <row r="88" spans="1:8" ht="15" x14ac:dyDescent="0.3">
      <c r="A88" s="9" t="s">
        <v>63</v>
      </c>
      <c r="B88" s="9"/>
      <c r="C88" s="9"/>
      <c r="D88" s="9"/>
      <c r="E88" s="9"/>
      <c r="F88" s="31"/>
      <c r="G88" s="11">
        <v>45291</v>
      </c>
      <c r="H88" s="31">
        <f>H81-D84+F86</f>
        <v>548749.50000000012</v>
      </c>
    </row>
    <row r="89" spans="1:8" x14ac:dyDescent="0.25">
      <c r="A89" s="19"/>
      <c r="B89" s="19"/>
      <c r="C89" s="19"/>
      <c r="D89" s="19"/>
      <c r="E89" s="19"/>
      <c r="F89" s="32"/>
      <c r="G89" s="20"/>
      <c r="H89" s="32"/>
    </row>
    <row r="90" spans="1:8" x14ac:dyDescent="0.25">
      <c r="A90" s="60"/>
      <c r="B90" s="60"/>
      <c r="C90" s="60"/>
      <c r="D90" s="60"/>
      <c r="E90" s="60"/>
      <c r="F90" s="62"/>
      <c r="G90" s="61"/>
      <c r="H90" s="62"/>
    </row>
    <row r="91" spans="1:8" ht="15" x14ac:dyDescent="0.3">
      <c r="A91" s="79" t="s">
        <v>64</v>
      </c>
      <c r="B91" s="80"/>
      <c r="C91" s="80"/>
      <c r="D91" s="81"/>
      <c r="E91" s="81"/>
      <c r="F91" s="73"/>
      <c r="G91" s="82"/>
      <c r="H91" s="73"/>
    </row>
    <row r="92" spans="1:8" x14ac:dyDescent="0.25">
      <c r="A92" s="80"/>
      <c r="B92" s="80"/>
      <c r="C92" s="80"/>
      <c r="D92" s="80"/>
      <c r="E92" s="80"/>
      <c r="F92" s="73"/>
      <c r="G92" s="83">
        <v>45261</v>
      </c>
      <c r="H92" s="73">
        <v>68858</v>
      </c>
    </row>
    <row r="93" spans="1:8" x14ac:dyDescent="0.25">
      <c r="A93" s="80"/>
      <c r="B93" s="80"/>
      <c r="C93" s="80"/>
      <c r="D93" s="80"/>
      <c r="E93" s="80"/>
      <c r="F93" s="73"/>
      <c r="G93" s="82"/>
      <c r="H93" s="73"/>
    </row>
    <row r="94" spans="1:8" x14ac:dyDescent="0.25">
      <c r="A94" s="80"/>
      <c r="B94" s="80"/>
      <c r="C94" s="80"/>
      <c r="D94" s="80"/>
      <c r="E94" s="80"/>
      <c r="F94" s="73"/>
      <c r="G94" s="82"/>
      <c r="H94" s="73"/>
    </row>
    <row r="95" spans="1:8" x14ac:dyDescent="0.25">
      <c r="A95" s="80" t="s">
        <v>59</v>
      </c>
      <c r="B95" s="80"/>
      <c r="C95" s="80"/>
      <c r="D95" s="80"/>
      <c r="E95" s="80"/>
      <c r="F95" s="73">
        <v>0</v>
      </c>
      <c r="G95" s="82"/>
      <c r="H95" s="73"/>
    </row>
    <row r="96" spans="1:8" ht="15" x14ac:dyDescent="0.3">
      <c r="A96" s="80"/>
      <c r="B96" s="80"/>
      <c r="C96" s="80"/>
      <c r="D96" s="84"/>
      <c r="E96" s="85"/>
      <c r="F96" s="73"/>
      <c r="G96" s="82"/>
      <c r="H96" s="73"/>
    </row>
    <row r="97" spans="1:8" ht="15" x14ac:dyDescent="0.3">
      <c r="A97" s="79" t="s">
        <v>65</v>
      </c>
      <c r="B97" s="80"/>
      <c r="C97" s="80"/>
      <c r="D97" s="80"/>
      <c r="E97" s="80"/>
      <c r="F97" s="73"/>
      <c r="G97" s="86">
        <v>45291</v>
      </c>
      <c r="H97" s="74">
        <f>+H92+F95</f>
        <v>68858</v>
      </c>
    </row>
    <row r="98" spans="1:8" x14ac:dyDescent="0.25">
      <c r="A98" s="48"/>
      <c r="B98" s="48"/>
      <c r="C98" s="48"/>
      <c r="D98" s="48"/>
      <c r="E98" s="48"/>
      <c r="F98" s="50"/>
      <c r="G98" s="49"/>
      <c r="H98" s="50"/>
    </row>
    <row r="99" spans="1:8" ht="15" x14ac:dyDescent="0.3">
      <c r="A99" s="21" t="s">
        <v>66</v>
      </c>
      <c r="B99" s="22"/>
      <c r="C99" s="22"/>
      <c r="D99" s="71" t="str">
        <f>A3</f>
        <v>*****DECEMBER 2023*****</v>
      </c>
      <c r="E99" s="23"/>
      <c r="F99" s="34">
        <f>H54</f>
        <v>112347.51999999996</v>
      </c>
      <c r="G99" s="24"/>
      <c r="H99" s="34"/>
    </row>
    <row r="100" spans="1:8" ht="15" x14ac:dyDescent="0.3">
      <c r="A100" s="22"/>
      <c r="B100" s="22"/>
      <c r="C100" s="22"/>
      <c r="D100" s="22"/>
      <c r="E100" s="22"/>
      <c r="F100" s="34">
        <f>H78+H88+H97</f>
        <v>871735.47000000009</v>
      </c>
      <c r="G100" s="25"/>
      <c r="H100" s="35"/>
    </row>
    <row r="101" spans="1:8" x14ac:dyDescent="0.25">
      <c r="A101" s="22"/>
      <c r="B101" s="22"/>
      <c r="C101" s="22"/>
      <c r="D101" s="22"/>
      <c r="E101" s="22"/>
      <c r="F101" s="34"/>
      <c r="G101" s="63"/>
      <c r="H101" s="34"/>
    </row>
    <row r="102" spans="1:8" ht="15.75" thickBot="1" x14ac:dyDescent="0.35">
      <c r="A102" s="22"/>
      <c r="B102" s="22"/>
      <c r="C102" s="22"/>
      <c r="D102" s="22"/>
      <c r="E102" s="22"/>
      <c r="F102" s="34"/>
      <c r="G102" s="51" t="s">
        <v>67</v>
      </c>
      <c r="H102" s="52">
        <f>F99+F100+F101</f>
        <v>984082.99</v>
      </c>
    </row>
    <row r="104" spans="1:8" ht="15" x14ac:dyDescent="0.3">
      <c r="A104" s="36"/>
      <c r="G104" s="26"/>
      <c r="H104" s="37"/>
    </row>
    <row r="105" spans="1:8" ht="15" x14ac:dyDescent="0.3">
      <c r="A105" s="36"/>
      <c r="B105" s="36"/>
      <c r="C105" s="36"/>
      <c r="D105" s="36"/>
      <c r="E105" s="36"/>
      <c r="F105" s="37"/>
      <c r="G105" s="38"/>
      <c r="H105" s="37"/>
    </row>
    <row r="106" spans="1:8" x14ac:dyDescent="0.25">
      <c r="A106" s="46"/>
      <c r="B106" s="46"/>
      <c r="C106" s="46"/>
      <c r="D106" s="46"/>
      <c r="E106" s="46"/>
      <c r="F106" s="47"/>
      <c r="G106" s="46"/>
      <c r="H106" s="47"/>
    </row>
    <row r="107" spans="1:8" ht="15" x14ac:dyDescent="0.3">
      <c r="A107" s="36"/>
      <c r="E107" s="36"/>
    </row>
    <row r="108" spans="1:8" x14ac:dyDescent="0.25">
      <c r="G108" s="41"/>
    </row>
    <row r="109" spans="1:8" x14ac:dyDescent="0.25">
      <c r="B109" s="58"/>
      <c r="C109" s="58"/>
      <c r="G109" s="41"/>
    </row>
    <row r="110" spans="1:8" ht="15" x14ac:dyDescent="0.3">
      <c r="A110" s="22"/>
      <c r="B110" s="22"/>
      <c r="C110" s="22"/>
      <c r="D110" s="23"/>
      <c r="E110" s="23"/>
      <c r="F110" s="34"/>
      <c r="G110" s="24"/>
      <c r="H110" s="34"/>
    </row>
    <row r="111" spans="1:8" ht="15" x14ac:dyDescent="0.3">
      <c r="A111" s="22"/>
      <c r="B111" s="22"/>
      <c r="C111" s="22"/>
      <c r="D111" s="22"/>
      <c r="E111" s="22"/>
      <c r="F111" s="34"/>
      <c r="G111" s="25"/>
      <c r="H111" s="35"/>
    </row>
    <row r="112" spans="1:8" x14ac:dyDescent="0.25">
      <c r="A112" s="22"/>
      <c r="B112" s="22"/>
      <c r="C112" s="22"/>
      <c r="D112" s="22"/>
      <c r="E112" s="22"/>
      <c r="F112" s="34"/>
      <c r="G112" s="24"/>
      <c r="H112" s="34"/>
    </row>
    <row r="113" spans="1:8" ht="15" x14ac:dyDescent="0.3">
      <c r="A113" s="21"/>
      <c r="B113" s="21"/>
      <c r="C113" s="22"/>
      <c r="D113" s="65"/>
      <c r="E113" s="22"/>
      <c r="F113" s="34"/>
      <c r="G113" s="51"/>
      <c r="H113" s="35"/>
    </row>
    <row r="114" spans="1:8" x14ac:dyDescent="0.25">
      <c r="A114" s="22"/>
      <c r="B114" s="22"/>
      <c r="C114" s="22"/>
      <c r="D114" s="22"/>
      <c r="E114" s="22"/>
      <c r="F114" s="34"/>
      <c r="G114" s="24"/>
      <c r="H114" s="34"/>
    </row>
    <row r="116" spans="1:8" ht="15" x14ac:dyDescent="0.3">
      <c r="A116" s="36" t="s">
        <v>48</v>
      </c>
      <c r="H116" s="40" t="s">
        <v>86</v>
      </c>
    </row>
    <row r="117" spans="1:8" ht="15" x14ac:dyDescent="0.3">
      <c r="A117" s="97" t="str">
        <f>A3</f>
        <v>*****DECEMBER 2023*****</v>
      </c>
    </row>
    <row r="118" spans="1:8" x14ac:dyDescent="0.25">
      <c r="A118" s="46"/>
      <c r="B118" s="46"/>
      <c r="C118" s="46"/>
      <c r="D118" s="46"/>
      <c r="E118" s="46"/>
      <c r="F118" s="47"/>
      <c r="G118" s="46"/>
      <c r="H118" s="47"/>
    </row>
    <row r="119" spans="1:8" ht="20.25" x14ac:dyDescent="0.3">
      <c r="A119" s="53"/>
      <c r="B119" s="53"/>
      <c r="C119" s="87" t="s">
        <v>68</v>
      </c>
      <c r="D119" s="53"/>
      <c r="E119" s="53"/>
      <c r="F119" s="88"/>
      <c r="G119" s="53"/>
    </row>
    <row r="120" spans="1:8" ht="15" x14ac:dyDescent="0.3">
      <c r="A120" s="89" t="s">
        <v>52</v>
      </c>
      <c r="B120" s="53"/>
      <c r="C120" s="53"/>
      <c r="D120" s="53"/>
      <c r="E120" s="53"/>
      <c r="F120" s="88"/>
      <c r="G120" s="53"/>
    </row>
    <row r="121" spans="1:8" x14ac:dyDescent="0.25">
      <c r="A121" s="53"/>
      <c r="B121" s="53"/>
      <c r="C121" s="53"/>
      <c r="D121" s="53"/>
      <c r="E121" s="53"/>
      <c r="F121" s="88"/>
      <c r="G121" s="53"/>
    </row>
    <row r="122" spans="1:8" ht="15" x14ac:dyDescent="0.3">
      <c r="A122" s="89"/>
      <c r="B122" s="53"/>
      <c r="C122" s="53" t="s">
        <v>69</v>
      </c>
      <c r="D122" s="53"/>
      <c r="E122" s="90"/>
      <c r="F122" s="91">
        <f>H78-F132</f>
        <v>238399.37</v>
      </c>
      <c r="G122" s="53"/>
    </row>
    <row r="123" spans="1:8" x14ac:dyDescent="0.25">
      <c r="A123" s="53"/>
      <c r="B123" s="53"/>
      <c r="C123" s="53" t="s">
        <v>70</v>
      </c>
      <c r="D123" s="53"/>
      <c r="E123" s="53"/>
      <c r="F123" s="88"/>
      <c r="G123" s="53"/>
    </row>
    <row r="124" spans="1:8" x14ac:dyDescent="0.25">
      <c r="A124" s="53"/>
      <c r="B124" s="53"/>
      <c r="C124" s="53"/>
      <c r="D124" s="53"/>
      <c r="E124" s="53"/>
      <c r="F124" s="88"/>
      <c r="G124" s="53"/>
    </row>
    <row r="125" spans="1:8" ht="16.5" x14ac:dyDescent="0.3">
      <c r="A125" s="92" t="s">
        <v>71</v>
      </c>
      <c r="B125" s="92"/>
      <c r="C125" s="92"/>
      <c r="D125" s="93"/>
      <c r="E125" s="93"/>
      <c r="F125" s="94"/>
      <c r="G125" s="95">
        <f>F122+F123</f>
        <v>238399.37</v>
      </c>
      <c r="H125" s="42"/>
    </row>
    <row r="126" spans="1:8" x14ac:dyDescent="0.25">
      <c r="A126" s="46"/>
      <c r="B126" s="46"/>
      <c r="C126" s="46"/>
      <c r="D126" s="46"/>
      <c r="E126" s="46"/>
      <c r="F126" s="47"/>
      <c r="G126" s="46"/>
      <c r="H126" s="47"/>
    </row>
    <row r="127" spans="1:8" ht="15" x14ac:dyDescent="0.3">
      <c r="A127" s="89" t="s">
        <v>62</v>
      </c>
      <c r="B127" s="53"/>
      <c r="C127" s="53"/>
      <c r="D127" s="53"/>
      <c r="E127" s="53"/>
      <c r="F127" s="88"/>
      <c r="G127" s="53"/>
    </row>
    <row r="128" spans="1:8" x14ac:dyDescent="0.25">
      <c r="A128" s="53"/>
      <c r="B128" s="53"/>
      <c r="C128" s="53" t="s">
        <v>72</v>
      </c>
      <c r="D128" s="53"/>
      <c r="E128" s="53"/>
      <c r="F128" s="88">
        <f>H88-F133</f>
        <v>509455.64000000013</v>
      </c>
      <c r="G128" s="53"/>
    </row>
    <row r="129" spans="1:8" ht="15" x14ac:dyDescent="0.25">
      <c r="A129" s="92" t="s">
        <v>73</v>
      </c>
      <c r="B129" s="92"/>
      <c r="C129" s="92"/>
      <c r="D129" s="92"/>
      <c r="E129" s="92"/>
      <c r="F129" s="95"/>
      <c r="G129" s="95">
        <f>SUM(F128:F128)</f>
        <v>509455.64000000013</v>
      </c>
      <c r="H129" s="55"/>
    </row>
    <row r="130" spans="1:8" s="53" customFormat="1" x14ac:dyDescent="0.25">
      <c r="A130" s="46"/>
      <c r="B130" s="46"/>
      <c r="C130" s="46"/>
      <c r="D130" s="46"/>
      <c r="E130" s="46"/>
      <c r="F130" s="47"/>
      <c r="G130" s="46"/>
      <c r="H130" s="47"/>
    </row>
    <row r="131" spans="1:8" ht="15" x14ac:dyDescent="0.3">
      <c r="A131" s="89" t="s">
        <v>74</v>
      </c>
      <c r="B131" s="53"/>
      <c r="C131" s="53"/>
      <c r="D131" s="53"/>
      <c r="E131" s="53"/>
      <c r="F131" s="88"/>
      <c r="G131" s="53"/>
    </row>
    <row r="132" spans="1:8" x14ac:dyDescent="0.25">
      <c r="A132" s="53"/>
      <c r="B132" s="53"/>
      <c r="C132" s="53" t="s">
        <v>75</v>
      </c>
      <c r="D132" s="53"/>
      <c r="E132" s="53"/>
      <c r="F132" s="40">
        <f>15728.6</f>
        <v>15728.6</v>
      </c>
      <c r="G132" s="53"/>
    </row>
    <row r="133" spans="1:8" x14ac:dyDescent="0.25">
      <c r="A133" s="53"/>
      <c r="B133" s="53"/>
      <c r="C133" s="53" t="s">
        <v>76</v>
      </c>
      <c r="D133" s="53"/>
      <c r="E133" s="53"/>
      <c r="F133" s="40">
        <f>147.7+39146.16</f>
        <v>39293.86</v>
      </c>
      <c r="G133" s="53"/>
    </row>
    <row r="134" spans="1:8" x14ac:dyDescent="0.25">
      <c r="A134" s="53"/>
      <c r="B134" s="53"/>
      <c r="C134" s="53" t="s">
        <v>77</v>
      </c>
      <c r="D134" s="53"/>
      <c r="E134" s="53"/>
      <c r="F134" s="34">
        <f>H97</f>
        <v>68858</v>
      </c>
      <c r="G134" s="53"/>
    </row>
    <row r="135" spans="1:8" x14ac:dyDescent="0.25">
      <c r="A135" s="53"/>
      <c r="B135" s="53"/>
      <c r="C135" s="53"/>
      <c r="D135" s="53"/>
      <c r="E135" s="53"/>
      <c r="F135" s="88"/>
      <c r="G135" s="53"/>
    </row>
    <row r="136" spans="1:8" ht="15" x14ac:dyDescent="0.25">
      <c r="A136" s="92" t="s">
        <v>78</v>
      </c>
      <c r="B136" s="92"/>
      <c r="C136" s="92"/>
      <c r="D136" s="92"/>
      <c r="E136" s="92"/>
      <c r="F136" s="95"/>
      <c r="G136" s="95">
        <f>F132+F133+F134</f>
        <v>123880.45999999999</v>
      </c>
      <c r="H136" s="55"/>
    </row>
    <row r="137" spans="1:8" x14ac:dyDescent="0.25">
      <c r="A137" s="46"/>
      <c r="B137" s="46"/>
      <c r="C137" s="46"/>
      <c r="D137" s="46"/>
      <c r="E137" s="46"/>
      <c r="F137" s="47"/>
      <c r="G137" s="46"/>
      <c r="H137" s="47"/>
    </row>
    <row r="138" spans="1:8" x14ac:dyDescent="0.25">
      <c r="A138" s="53"/>
      <c r="B138" s="53"/>
      <c r="C138" s="53" t="s">
        <v>52</v>
      </c>
      <c r="D138" s="53"/>
      <c r="E138" s="53"/>
      <c r="F138" s="88"/>
      <c r="G138" s="88">
        <f>G125</f>
        <v>238399.37</v>
      </c>
    </row>
    <row r="139" spans="1:8" x14ac:dyDescent="0.25">
      <c r="A139" s="53"/>
      <c r="B139" s="53"/>
      <c r="C139" s="53" t="s">
        <v>62</v>
      </c>
      <c r="D139" s="53"/>
      <c r="E139" s="53"/>
      <c r="F139" s="88"/>
      <c r="G139" s="88">
        <f>G129</f>
        <v>509455.64000000013</v>
      </c>
    </row>
    <row r="140" spans="1:8" x14ac:dyDescent="0.25">
      <c r="A140" s="53"/>
      <c r="B140" s="53"/>
      <c r="C140" s="53" t="s">
        <v>74</v>
      </c>
      <c r="D140" s="53"/>
      <c r="E140" s="53"/>
      <c r="F140" s="88"/>
      <c r="G140" s="88">
        <f>G136</f>
        <v>123880.45999999999</v>
      </c>
    </row>
    <row r="141" spans="1:8" x14ac:dyDescent="0.25">
      <c r="A141" s="53"/>
      <c r="B141" s="53"/>
      <c r="C141" s="53"/>
      <c r="D141" s="53"/>
      <c r="E141" s="53"/>
      <c r="F141" s="88"/>
      <c r="G141" s="53"/>
    </row>
    <row r="142" spans="1:8" ht="15" x14ac:dyDescent="0.3">
      <c r="A142" s="89"/>
      <c r="B142" s="89"/>
      <c r="C142" s="89" t="s">
        <v>79</v>
      </c>
      <c r="D142" s="89"/>
      <c r="E142" s="89"/>
      <c r="F142" s="96"/>
      <c r="G142" s="96">
        <f>SUM(G138:G141)</f>
        <v>871735.47000000009</v>
      </c>
      <c r="H142" s="37"/>
    </row>
    <row r="144" spans="1:8" x14ac:dyDescent="0.25">
      <c r="A144" s="39" t="s">
        <v>80</v>
      </c>
    </row>
    <row r="145" spans="1:8" x14ac:dyDescent="0.25">
      <c r="D145" s="53" t="s">
        <v>81</v>
      </c>
      <c r="E145" s="53"/>
      <c r="F145" s="88">
        <f>G142</f>
        <v>871735.47000000009</v>
      </c>
      <c r="G145" s="53"/>
      <c r="H145" s="88"/>
    </row>
    <row r="146" spans="1:8" x14ac:dyDescent="0.25">
      <c r="D146" s="53" t="s">
        <v>82</v>
      </c>
      <c r="E146" s="53"/>
      <c r="F146" s="88">
        <f>H54</f>
        <v>112347.51999999996</v>
      </c>
      <c r="G146" s="53"/>
      <c r="H146" s="88"/>
    </row>
    <row r="147" spans="1:8" x14ac:dyDescent="0.25">
      <c r="D147" s="53"/>
      <c r="E147" s="53"/>
      <c r="F147" s="88"/>
      <c r="G147" s="53"/>
      <c r="H147" s="88"/>
    </row>
    <row r="148" spans="1:8" x14ac:dyDescent="0.25">
      <c r="D148" s="53"/>
      <c r="E148" s="53"/>
      <c r="F148" s="88"/>
      <c r="G148" s="53"/>
      <c r="H148" s="88"/>
    </row>
    <row r="149" spans="1:8" ht="15" x14ac:dyDescent="0.25">
      <c r="A149" s="43"/>
      <c r="B149" s="43"/>
      <c r="C149" s="43"/>
      <c r="D149" s="92" t="s">
        <v>83</v>
      </c>
      <c r="E149" s="92"/>
      <c r="F149" s="95"/>
      <c r="G149" s="92"/>
      <c r="H149" s="95">
        <f>F145+F146+F147+F148</f>
        <v>984082.99</v>
      </c>
    </row>
    <row r="150" spans="1:8" ht="15" x14ac:dyDescent="0.25">
      <c r="A150" s="43"/>
      <c r="B150" s="43"/>
      <c r="C150" s="43"/>
      <c r="D150" s="92"/>
      <c r="E150" s="92"/>
      <c r="F150" s="95"/>
      <c r="G150" s="92"/>
      <c r="H150" s="95"/>
    </row>
    <row r="151" spans="1:8" ht="20.25" x14ac:dyDescent="0.3">
      <c r="A151" s="43"/>
      <c r="B151" s="43"/>
      <c r="C151" s="43"/>
      <c r="D151" s="54"/>
      <c r="F151" s="55"/>
      <c r="G151" s="43"/>
      <c r="H151" s="55"/>
    </row>
    <row r="153" spans="1:8" x14ac:dyDescent="0.25">
      <c r="E153" s="58"/>
    </row>
    <row r="155" spans="1:8" ht="16.5" x14ac:dyDescent="0.3">
      <c r="H155" s="57"/>
    </row>
    <row r="156" spans="1:8" ht="15" x14ac:dyDescent="0.3">
      <c r="A156" s="36"/>
    </row>
    <row r="157" spans="1:8" ht="14.25" thickBot="1" x14ac:dyDescent="0.3">
      <c r="A157" s="56"/>
      <c r="B157" s="56"/>
      <c r="C157" s="56"/>
    </row>
    <row r="158" spans="1:8" x14ac:dyDescent="0.25">
      <c r="A158" s="39" t="s">
        <v>84</v>
      </c>
    </row>
    <row r="163" spans="8:8" ht="16.5" x14ac:dyDescent="0.3">
      <c r="H163" s="57"/>
    </row>
    <row r="167" spans="8:8" ht="16.5" x14ac:dyDescent="0.3">
      <c r="H167" s="57"/>
    </row>
  </sheetData>
  <pageMargins left="0.51" right="0.27" top="0.25" bottom="0.23" header="0.17" footer="0.21"/>
  <pageSetup scale="99" orientation="portrait" horizontalDpi="4294967293" r:id="rId1"/>
  <rowBreaks count="1" manualBreakCount="1">
    <brk id="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04bc458-b6d3-41cb-bacd-9b0619a19b6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A24BDC992D4C4194F640CC783EB0D0" ma:contentTypeVersion="15" ma:contentTypeDescription="Create a new document." ma:contentTypeScope="" ma:versionID="9dee123cdac0b4939137620fde2c80a2">
  <xsd:schema xmlns:xsd="http://www.w3.org/2001/XMLSchema" xmlns:xs="http://www.w3.org/2001/XMLSchema" xmlns:p="http://schemas.microsoft.com/office/2006/metadata/properties" xmlns:ns3="f04bc458-b6d3-41cb-bacd-9b0619a19b6d" xmlns:ns4="a8cee033-2791-4034-9557-0a5715a791de" targetNamespace="http://schemas.microsoft.com/office/2006/metadata/properties" ma:root="true" ma:fieldsID="de50e910c280dcf3c1b3de8ff56b53ba" ns3:_="" ns4:_="">
    <xsd:import namespace="f04bc458-b6d3-41cb-bacd-9b0619a19b6d"/>
    <xsd:import namespace="a8cee033-2791-4034-9557-0a5715a791d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4bc458-b6d3-41cb-bacd-9b0619a19b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ee033-2791-4034-9557-0a5715a791d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6B2C6E-1AEA-41EC-BAFB-02FA51105F91}">
  <ds:schemaRefs>
    <ds:schemaRef ds:uri="http://schemas.microsoft.com/office/2006/documentManagement/types"/>
    <ds:schemaRef ds:uri="http://www.w3.org/XML/1998/namespace"/>
    <ds:schemaRef ds:uri="http://purl.org/dc/terms/"/>
    <ds:schemaRef ds:uri="f04bc458-b6d3-41cb-bacd-9b0619a19b6d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a8cee033-2791-4034-9557-0a5715a791de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4F1A9D5-F6B0-4C53-8D38-1859CEC17A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A63DC5-3FED-48C8-A4DB-53F9406BF8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4bc458-b6d3-41cb-bacd-9b0619a19b6d"/>
    <ds:schemaRef ds:uri="a8cee033-2791-4034-9557-0a5715a791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Kendall Santucci</cp:lastModifiedBy>
  <cp:revision/>
  <dcterms:created xsi:type="dcterms:W3CDTF">2008-11-11T19:11:50Z</dcterms:created>
  <dcterms:modified xsi:type="dcterms:W3CDTF">2024-01-10T18:41:58Z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0x01010027A24BDC992D4C4194F640CC783EB0D0</vt:lpwstr>
  </property>
</Properties>
</file>